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L:\LENDER FOLDERS\L-GinGar Lancaster\Worksheets\"/>
    </mc:Choice>
  </mc:AlternateContent>
  <xr:revisionPtr revIDLastSave="0" documentId="13_ncr:1_{649440BA-3D01-4C0E-9AE2-4955DE2255A9}" xr6:coauthVersionLast="47" xr6:coauthVersionMax="47" xr10:uidLastSave="{00000000-0000-0000-0000-000000000000}"/>
  <bookViews>
    <workbookView xWindow="-120" yWindow="-120" windowWidth="29040" windowHeight="15840" tabRatio="781" xr2:uid="{00000000-000D-0000-FFFF-FFFF00000000}"/>
  </bookViews>
  <sheets>
    <sheet name="Solve for Total Loan" sheetId="4" r:id="rId1"/>
    <sheet name="Solve for Sig " sheetId="5" r:id="rId2"/>
  </sheets>
  <definedNames>
    <definedName name="_xlnm.Print_Area" localSheetId="1">'Solve for Sig '!$A$3:$H$27</definedName>
    <definedName name="_xlnm.Print_Area" localSheetId="0">'Solve for Total Loan'!$A$3:$H$28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4" l="1"/>
  <c r="E19" i="4"/>
  <c r="E17" i="4"/>
  <c r="E19" i="5"/>
  <c r="E18" i="5"/>
  <c r="E17" i="5"/>
  <c r="D13" i="4"/>
  <c r="D13" i="5"/>
  <c r="H8" i="5"/>
  <c r="H10" i="5" s="1"/>
  <c r="B12" i="5" s="1"/>
  <c r="H25" i="5" l="1"/>
  <c r="H27" i="5"/>
  <c r="D20" i="4"/>
  <c r="D20" i="5"/>
  <c r="H13" i="5"/>
  <c r="B19" i="5"/>
  <c r="H20" i="5" s="1"/>
  <c r="C23" i="5" l="1"/>
  <c r="H8" i="4" l="1"/>
  <c r="H25" i="4" s="1"/>
  <c r="H10" i="4"/>
  <c r="B12" i="4" l="1"/>
  <c r="B22" i="4" s="1"/>
  <c r="H20" i="4" s="1"/>
  <c r="H27" i="4"/>
  <c r="H13" i="4" l="1"/>
  <c r="B24" i="4"/>
</calcChain>
</file>

<file path=xl/sharedStrings.xml><?xml version="1.0" encoding="utf-8"?>
<sst xmlns="http://schemas.openxmlformats.org/spreadsheetml/2006/main" count="82" uniqueCount="41">
  <si>
    <t>Signature loan amount</t>
  </si>
  <si>
    <t>Total loan amount</t>
  </si>
  <si>
    <t>Blended rate</t>
  </si>
  <si>
    <t>Blended Rate Calculation</t>
  </si>
  <si>
    <t>Signature portion of the loan</t>
  </si>
  <si>
    <t>(Signature should never be more than 20% or $5,000)</t>
  </si>
  <si>
    <t xml:space="preserve">Signature loan rate  (36 month rate, </t>
  </si>
  <si>
    <t>unless term is shorter)</t>
  </si>
  <si>
    <t>Member Name:</t>
  </si>
  <si>
    <t>Qualified LTV</t>
  </si>
  <si>
    <t>Backend Products</t>
  </si>
  <si>
    <t xml:space="preserve"> Type in GAP or MRC amounts</t>
  </si>
  <si>
    <t xml:space="preserve"> It will calculate the total allowable amount</t>
  </si>
  <si>
    <t>Collateral Value</t>
  </si>
  <si>
    <t>Total Collateral Loan Amount</t>
  </si>
  <si>
    <t>Collateral loan amount (including GAP/Warranty)</t>
  </si>
  <si>
    <t>Collateral loan rate</t>
  </si>
  <si>
    <t>Collateral Qualified Rate</t>
  </si>
  <si>
    <t>Final Collateral rate</t>
  </si>
  <si>
    <t>Type in Collateral Value</t>
  </si>
  <si>
    <t>Collateral portion of the loan</t>
  </si>
  <si>
    <t>Collateral Loan before Backend</t>
  </si>
  <si>
    <t>Signature Qualified Rate</t>
  </si>
  <si>
    <t>Final Signature rate</t>
  </si>
  <si>
    <t>Blended Rate</t>
  </si>
  <si>
    <t>Add for Thin File (+2%)</t>
  </si>
  <si>
    <t>Add for Recent Bankruptcy (+2%)</t>
  </si>
  <si>
    <t>Add for 20+ Years on Collateral (+2%)</t>
  </si>
  <si>
    <t>Equity Discount (-.25%)</t>
  </si>
  <si>
    <t>High Credit Discount (-.25%)</t>
  </si>
  <si>
    <t>I Have Connections Discount (-1%)</t>
  </si>
  <si>
    <t>If the credit score is below 625 then the signature portion</t>
  </si>
  <si>
    <t xml:space="preserve">  should not be over $1,000.</t>
  </si>
  <si>
    <t>This worksheet figures the SIGNATURE AMOUNT. It's for when you know the total loan but not how much signature you need</t>
  </si>
  <si>
    <r>
      <t xml:space="preserve">This worksheet </t>
    </r>
    <r>
      <rPr>
        <u/>
        <sz val="16"/>
        <color theme="1"/>
        <rFont val="Bodoni MT"/>
        <family val="1"/>
      </rPr>
      <t xml:space="preserve">figures the TOTAL LOAN AMOUNT </t>
    </r>
    <r>
      <rPr>
        <sz val="16"/>
        <color theme="1"/>
        <rFont val="Bodoni MT"/>
        <family val="1"/>
      </rPr>
      <t>when you know exactly how much signature you need</t>
    </r>
  </si>
  <si>
    <t>Put an X in the rate discount or adds that apply</t>
  </si>
  <si>
    <t>FRONT LTV</t>
  </si>
  <si>
    <t>COMBINED LTV</t>
  </si>
  <si>
    <t>Type in Qualified LTV - this is the Front End LTV</t>
  </si>
  <si>
    <t>These are the LTVs that go on the worksheet</t>
  </si>
  <si>
    <t>These are the LTVs that go on the worksheet!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</si>
</sst>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Bodoni MT"/>
      <family val="1"/>
    </font>
    <font>
      <b/>
      <sz val="11"/>
      <color theme="1"/>
      <name val="Bodoni MT"/>
      <family val="1"/>
    </font>
    <font>
      <sz val="11"/>
      <color theme="1"/>
      <name val="Bodoni MT"/>
      <family val="1"/>
    </font>
    <font>
      <b/>
      <sz val="12"/>
      <color theme="1"/>
      <name val="Bodoni MT"/>
      <family val="1"/>
    </font>
    <font>
      <sz val="11"/>
      <color theme="1"/>
      <name val="Calibri"/>
      <family val="2"/>
      <scheme val="minor"/>
    </font>
    <font>
      <u/>
      <sz val="11"/>
      <color theme="1"/>
      <name val="Bodoni MT"/>
      <family val="1"/>
    </font>
    <font>
      <b/>
      <u/>
      <sz val="14"/>
      <color theme="1"/>
      <name val="Bodoni MT"/>
      <family val="1"/>
    </font>
    <font>
      <sz val="16"/>
      <color theme="1"/>
      <name val="Bodoni MT"/>
      <family val="1"/>
    </font>
    <font>
      <u/>
      <sz val="16"/>
      <color theme="1"/>
      <name val="Bodoni MT"/>
      <family val="1"/>
    </font>
    <font>
      <b/>
      <u/>
      <sz val="12"/>
      <color theme="1"/>
      <name val="Bodoni MT"/>
      <family val="1"/>
    </font>
    <font>
      <b/>
      <sz val="18"/>
      <color theme="4" tint="-0.249977111117893"/>
      <name val="Bodoni MT"/>
      <family val="1"/>
    </font>
    <font>
      <sz val="11"/>
      <color theme="4" tint="-0.249977111117893"/>
      <name val="Bodoni MT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5">
    <xf numFmtId="0" fontId="0" fillId="0" borderId="0" xfId="0"/>
    <xf numFmtId="165" fontId="3" fillId="0" borderId="0" xfId="1" applyNumberFormat="1" applyFont="1" applyAlignment="1" applyProtection="1">
      <alignment horizontal="center"/>
    </xf>
    <xf numFmtId="44" fontId="2" fillId="0" borderId="0" xfId="2" applyFont="1" applyProtection="1"/>
    <xf numFmtId="44" fontId="3" fillId="0" borderId="0" xfId="2" applyFont="1" applyProtection="1">
      <protection locked="0"/>
    </xf>
    <xf numFmtId="44" fontId="3" fillId="0" borderId="0" xfId="2" applyFont="1" applyProtection="1"/>
    <xf numFmtId="0" fontId="1" fillId="0" borderId="0" xfId="0" applyFont="1" applyAlignment="1">
      <alignment horizontal="left"/>
    </xf>
    <xf numFmtId="4" fontId="3" fillId="0" borderId="0" xfId="0" applyNumberFormat="1" applyFont="1"/>
    <xf numFmtId="10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10" fontId="3" fillId="0" borderId="0" xfId="0" applyNumberFormat="1" applyFont="1" applyAlignment="1">
      <alignment horizontal="center"/>
    </xf>
    <xf numFmtId="164" fontId="3" fillId="0" borderId="0" xfId="0" applyNumberFormat="1" applyFont="1"/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 vertical="top"/>
    </xf>
    <xf numFmtId="10" fontId="4" fillId="0" borderId="0" xfId="0" applyNumberFormat="1" applyFont="1"/>
    <xf numFmtId="4" fontId="3" fillId="0" borderId="0" xfId="0" applyNumberFormat="1" applyFont="1" applyAlignment="1">
      <alignment horizontal="left"/>
    </xf>
    <xf numFmtId="9" fontId="3" fillId="0" borderId="0" xfId="1" applyFont="1" applyProtection="1"/>
    <xf numFmtId="44" fontId="3" fillId="0" borderId="1" xfId="2" applyFont="1" applyBorder="1" applyProtection="1">
      <protection locked="0"/>
    </xf>
    <xf numFmtId="164" fontId="2" fillId="0" borderId="0" xfId="0" applyNumberFormat="1" applyFont="1" applyAlignment="1">
      <alignment horizontal="center"/>
    </xf>
    <xf numFmtId="10" fontId="3" fillId="0" borderId="0" xfId="1" applyNumberFormat="1" applyFont="1" applyAlignment="1" applyProtection="1">
      <alignment horizontal="center"/>
      <protection locked="0"/>
    </xf>
    <xf numFmtId="10" fontId="3" fillId="0" borderId="1" xfId="1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>
      <alignment horizontal="left"/>
    </xf>
    <xf numFmtId="10" fontId="3" fillId="0" borderId="1" xfId="0" applyNumberFormat="1" applyFont="1" applyBorder="1"/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8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3" fillId="2" borderId="0" xfId="0" applyFont="1" applyFill="1"/>
    <xf numFmtId="0" fontId="10" fillId="0" borderId="0" xfId="0" applyFont="1" applyAlignment="1">
      <alignment horizontal="right"/>
    </xf>
    <xf numFmtId="2" fontId="3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vertical="top"/>
    </xf>
    <xf numFmtId="9" fontId="3" fillId="0" borderId="0" xfId="1" applyFont="1" applyAlignment="1" applyProtection="1">
      <alignment horizontal="right"/>
      <protection locked="0"/>
    </xf>
    <xf numFmtId="0" fontId="11" fillId="0" borderId="0" xfId="0" applyFont="1" applyAlignment="1">
      <alignment horizontal="right"/>
    </xf>
    <xf numFmtId="4" fontId="11" fillId="0" borderId="0" xfId="0" applyNumberFormat="1" applyFont="1"/>
    <xf numFmtId="10" fontId="11" fillId="0" borderId="0" xfId="0" applyNumberFormat="1" applyFont="1"/>
    <xf numFmtId="10" fontId="12" fillId="0" borderId="0" xfId="0" applyNumberFormat="1" applyFont="1"/>
    <xf numFmtId="10" fontId="11" fillId="0" borderId="0" xfId="0" applyNumberFormat="1" applyFont="1" applyAlignment="1">
      <alignment horizontal="right"/>
    </xf>
    <xf numFmtId="10" fontId="11" fillId="0" borderId="0" xfId="1" applyNumberFormat="1" applyFont="1" applyAlignment="1"/>
    <xf numFmtId="0" fontId="1" fillId="0" borderId="0" xfId="0" applyFont="1"/>
    <xf numFmtId="0" fontId="8" fillId="0" borderId="0" xfId="0" applyFont="1" applyAlignment="1">
      <alignment horizontal="center" vertical="center"/>
    </xf>
    <xf numFmtId="10" fontId="7" fillId="0" borderId="0" xfId="0" applyNumberFormat="1" applyFont="1" applyAlignment="1">
      <alignment horizontal="center"/>
    </xf>
    <xf numFmtId="4" fontId="6" fillId="0" borderId="0" xfId="0" applyNumberFormat="1" applyFont="1" applyProtection="1">
      <protection locked="0"/>
    </xf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44" fontId="3" fillId="0" borderId="0" xfId="2" applyFont="1" applyAlignment="1" applyProtection="1">
      <alignment horizontal="center"/>
      <protection locked="0"/>
    </xf>
    <xf numFmtId="0" fontId="7" fillId="0" borderId="0" xfId="0" applyFont="1" applyAlignment="1">
      <alignment horizontal="right"/>
    </xf>
    <xf numFmtId="44" fontId="3" fillId="0" borderId="1" xfId="2" applyFont="1" applyBorder="1" applyAlignment="1" applyProtection="1">
      <alignment horizontal="center"/>
      <protection locked="0"/>
    </xf>
  </cellXfs>
  <cellStyles count="3">
    <cellStyle name="Currency" xfId="2" builtinId="4"/>
    <cellStyle name="Normal" xfId="0" builtinId="0"/>
    <cellStyle name="Percent" xfId="1" builtinId="5"/>
  </cellStyles>
  <dxfs count="16"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7064-E074-4970-A040-A833C6417721}">
  <dimension ref="A1:J27"/>
  <sheetViews>
    <sheetView tabSelected="1" zoomScaleNormal="100" workbookViewId="0">
      <selection activeCell="B5" sqref="B5:G5"/>
    </sheetView>
  </sheetViews>
  <sheetFormatPr defaultColWidth="9.140625" defaultRowHeight="15" x14ac:dyDescent="0.25"/>
  <cols>
    <col min="1" max="1" width="47.42578125" style="12" bestFit="1" customWidth="1"/>
    <col min="2" max="2" width="5.7109375" style="6" customWidth="1"/>
    <col min="3" max="3" width="6.7109375" style="7" customWidth="1"/>
    <col min="4" max="4" width="4" style="7" customWidth="1"/>
    <col min="5" max="5" width="8.42578125" style="7" customWidth="1"/>
    <col min="6" max="6" width="41" style="7" customWidth="1"/>
    <col min="7" max="7" width="31.5703125" style="8" bestFit="1" customWidth="1"/>
    <col min="8" max="8" width="14.5703125" style="9" customWidth="1"/>
    <col min="9" max="9" width="71" style="8" bestFit="1" customWidth="1"/>
    <col min="10" max="10" width="15.140625" style="8" customWidth="1"/>
    <col min="11" max="16384" width="9.140625" style="8"/>
  </cols>
  <sheetData>
    <row r="1" spans="1:9" ht="20.25" customHeight="1" x14ac:dyDescent="0.25">
      <c r="A1" s="46" t="s">
        <v>34</v>
      </c>
      <c r="B1" s="46"/>
      <c r="C1" s="46"/>
      <c r="D1" s="46"/>
      <c r="E1" s="46"/>
      <c r="F1" s="46"/>
      <c r="G1" s="46"/>
      <c r="H1" s="46"/>
    </row>
    <row r="2" spans="1:9" x14ac:dyDescent="0.25">
      <c r="A2" s="46"/>
      <c r="B2" s="46"/>
      <c r="C2" s="46"/>
      <c r="D2" s="46"/>
      <c r="E2" s="46"/>
      <c r="F2" s="46"/>
      <c r="G2" s="46"/>
      <c r="H2" s="46"/>
    </row>
    <row r="3" spans="1:9" ht="18.75" x14ac:dyDescent="0.3">
      <c r="A3" s="5" t="s">
        <v>3</v>
      </c>
    </row>
    <row r="4" spans="1:9" ht="20.25" x14ac:dyDescent="0.3">
      <c r="A4" s="5"/>
      <c r="I4" s="30" t="s">
        <v>35</v>
      </c>
    </row>
    <row r="5" spans="1:9" ht="16.5" x14ac:dyDescent="0.3">
      <c r="A5" s="10" t="s">
        <v>8</v>
      </c>
      <c r="B5" s="48"/>
      <c r="C5" s="48"/>
      <c r="D5" s="48"/>
      <c r="E5" s="48"/>
      <c r="F5" s="48"/>
      <c r="G5" s="48"/>
    </row>
    <row r="6" spans="1:9" ht="24.75" customHeight="1" x14ac:dyDescent="0.3">
      <c r="A6" s="10"/>
      <c r="B6" s="20"/>
      <c r="C6" s="20"/>
      <c r="D6" s="6"/>
      <c r="E6" s="24"/>
      <c r="F6" s="6" t="s">
        <v>17</v>
      </c>
      <c r="G6" s="12" t="s">
        <v>13</v>
      </c>
      <c r="H6" s="3"/>
      <c r="I6" s="4" t="s">
        <v>19</v>
      </c>
    </row>
    <row r="7" spans="1:9" ht="16.5" x14ac:dyDescent="0.3">
      <c r="A7" s="10"/>
      <c r="B7" s="20"/>
      <c r="C7" s="20"/>
      <c r="D7" s="6"/>
      <c r="E7" s="24"/>
      <c r="F7" s="6" t="s">
        <v>28</v>
      </c>
      <c r="G7" s="12" t="s">
        <v>9</v>
      </c>
      <c r="H7" s="38"/>
      <c r="I7" s="4" t="s">
        <v>38</v>
      </c>
    </row>
    <row r="8" spans="1:9" ht="16.5" x14ac:dyDescent="0.3">
      <c r="A8" s="10"/>
      <c r="B8" s="20"/>
      <c r="C8" s="20"/>
      <c r="D8" s="6"/>
      <c r="E8" s="24"/>
      <c r="F8" s="7" t="s">
        <v>29</v>
      </c>
      <c r="G8" s="12" t="s">
        <v>21</v>
      </c>
      <c r="H8" s="4">
        <f>H6*H7</f>
        <v>0</v>
      </c>
    </row>
    <row r="9" spans="1:9" ht="16.5" x14ac:dyDescent="0.3">
      <c r="A9" s="10"/>
      <c r="B9" s="20"/>
      <c r="C9" s="20"/>
      <c r="E9" s="24"/>
      <c r="F9" s="14" t="s">
        <v>30</v>
      </c>
      <c r="G9" s="29" t="s">
        <v>10</v>
      </c>
      <c r="H9" s="22"/>
      <c r="I9" s="8" t="s">
        <v>11</v>
      </c>
    </row>
    <row r="10" spans="1:9" x14ac:dyDescent="0.25">
      <c r="A10" s="11"/>
      <c r="D10" s="14"/>
      <c r="E10" s="24"/>
      <c r="F10" s="8" t="s">
        <v>25</v>
      </c>
      <c r="G10" s="31" t="s">
        <v>14</v>
      </c>
      <c r="H10" s="2">
        <f>(H6*H7)+H9</f>
        <v>0</v>
      </c>
      <c r="I10" s="8" t="s">
        <v>12</v>
      </c>
    </row>
    <row r="11" spans="1:9" x14ac:dyDescent="0.25">
      <c r="A11" s="11"/>
      <c r="E11" s="24"/>
      <c r="F11" s="14" t="s">
        <v>26</v>
      </c>
      <c r="G11" s="32"/>
      <c r="H11" s="2"/>
    </row>
    <row r="12" spans="1:9" x14ac:dyDescent="0.25">
      <c r="A12" s="12" t="s">
        <v>15</v>
      </c>
      <c r="B12" s="49">
        <f>H10</f>
        <v>0</v>
      </c>
      <c r="C12" s="49"/>
      <c r="D12" s="26"/>
      <c r="E12" s="25"/>
      <c r="F12" s="27" t="s">
        <v>27</v>
      </c>
    </row>
    <row r="13" spans="1:9" x14ac:dyDescent="0.25">
      <c r="A13" s="12" t="s">
        <v>16</v>
      </c>
      <c r="B13" s="13"/>
      <c r="C13" s="9"/>
      <c r="D13" s="51">
        <f>E6 - IF(E7="x",0.0025,0) - IF(E8="x",0.0025,0) - IF(E9="x",0.01,0) + IF(E10="x",0.02,0) + IF(E11="x",0.02,0) + IF(E12="x",0.02,0)</f>
        <v>0</v>
      </c>
      <c r="E13" s="51"/>
      <c r="F13" s="7" t="s">
        <v>18</v>
      </c>
      <c r="G13" s="12" t="s">
        <v>20</v>
      </c>
      <c r="H13" s="1" t="e">
        <f>B12/B22</f>
        <v>#DIV/0!</v>
      </c>
    </row>
    <row r="14" spans="1:9" x14ac:dyDescent="0.25">
      <c r="B14" s="13"/>
      <c r="C14" s="9"/>
      <c r="D14" s="15"/>
      <c r="E14" s="15"/>
      <c r="G14" s="12"/>
      <c r="H14" s="1"/>
    </row>
    <row r="15" spans="1:9" x14ac:dyDescent="0.25">
      <c r="B15" s="13"/>
      <c r="C15" s="15"/>
      <c r="G15" s="12"/>
      <c r="H15" s="1"/>
    </row>
    <row r="16" spans="1:9" x14ac:dyDescent="0.25">
      <c r="B16" s="13"/>
      <c r="C16" s="15"/>
      <c r="E16" s="24"/>
      <c r="F16" s="6" t="s">
        <v>22</v>
      </c>
      <c r="G16" s="12"/>
      <c r="H16" s="1"/>
    </row>
    <row r="17" spans="1:10" x14ac:dyDescent="0.25">
      <c r="B17" s="13"/>
      <c r="C17" s="15"/>
      <c r="E17" s="7" t="str">
        <f>IF(E8=0,"",E8)</f>
        <v/>
      </c>
      <c r="F17" s="7" t="s">
        <v>29</v>
      </c>
      <c r="G17" s="12"/>
      <c r="H17" s="1"/>
    </row>
    <row r="18" spans="1:10" x14ac:dyDescent="0.25">
      <c r="B18" s="13"/>
      <c r="C18" s="15"/>
      <c r="E18" s="7" t="str">
        <f>IF(E10=0,"",E10)</f>
        <v/>
      </c>
      <c r="F18" s="8" t="s">
        <v>25</v>
      </c>
      <c r="G18" s="12"/>
      <c r="H18" s="1"/>
      <c r="I18" s="33" t="s">
        <v>5</v>
      </c>
    </row>
    <row r="19" spans="1:10" x14ac:dyDescent="0.25">
      <c r="A19" s="12" t="s">
        <v>0</v>
      </c>
      <c r="B19" s="52"/>
      <c r="C19" s="52"/>
      <c r="D19" s="26"/>
      <c r="E19" s="26" t="str">
        <f>IF(E11=0,"",E11)</f>
        <v/>
      </c>
      <c r="F19" s="26" t="s">
        <v>26</v>
      </c>
      <c r="G19" s="12"/>
      <c r="H19" s="1"/>
    </row>
    <row r="20" spans="1:10" x14ac:dyDescent="0.25">
      <c r="A20" s="12" t="s">
        <v>6</v>
      </c>
      <c r="B20" s="13"/>
      <c r="C20" s="9"/>
      <c r="D20" s="51">
        <f>E16 - IF(E17="x",0.0025,0) + IF(E18="x",0.02,0) + IF(E19="x",0.02,0)</f>
        <v>0</v>
      </c>
      <c r="E20" s="51"/>
      <c r="F20" s="7" t="s">
        <v>23</v>
      </c>
      <c r="G20" s="12" t="s">
        <v>4</v>
      </c>
      <c r="H20" s="1" t="e">
        <f>B19/B22</f>
        <v>#DIV/0!</v>
      </c>
      <c r="I20" s="33" t="s">
        <v>31</v>
      </c>
      <c r="J20" s="21"/>
    </row>
    <row r="21" spans="1:10" x14ac:dyDescent="0.25">
      <c r="A21" s="18" t="s">
        <v>7</v>
      </c>
      <c r="B21" s="13"/>
      <c r="C21" s="15"/>
      <c r="I21" s="33" t="s">
        <v>32</v>
      </c>
    </row>
    <row r="22" spans="1:10" ht="25.5" customHeight="1" x14ac:dyDescent="0.25">
      <c r="A22" s="12" t="s">
        <v>1</v>
      </c>
      <c r="B22" s="50">
        <f>SUM(B12:B19)</f>
        <v>0</v>
      </c>
      <c r="C22" s="50"/>
      <c r="D22" s="14"/>
      <c r="E22" s="14"/>
      <c r="F22" s="14"/>
      <c r="H22" s="17"/>
    </row>
    <row r="23" spans="1:10" ht="25.5" customHeight="1" x14ac:dyDescent="0.25">
      <c r="B23" s="23"/>
      <c r="C23" s="23"/>
      <c r="D23" s="14"/>
      <c r="E23" s="14"/>
      <c r="F23" s="14"/>
      <c r="H23" s="17"/>
      <c r="I23" s="37"/>
    </row>
    <row r="24" spans="1:10" ht="18.75" x14ac:dyDescent="0.3">
      <c r="A24" s="28" t="s">
        <v>2</v>
      </c>
      <c r="B24" s="47" t="e">
        <f>+((B12/B22)*D13)+((B19/B22)*D20)</f>
        <v>#DIV/0!</v>
      </c>
      <c r="C24" s="47"/>
      <c r="D24" s="8"/>
      <c r="E24" s="19"/>
      <c r="F24" s="19"/>
    </row>
    <row r="25" spans="1:10" ht="23.25" x14ac:dyDescent="0.35">
      <c r="G25" s="39" t="s">
        <v>36</v>
      </c>
      <c r="H25" s="44" t="e">
        <f>H8/H6</f>
        <v>#DIV/0!</v>
      </c>
    </row>
    <row r="26" spans="1:10" ht="23.25" x14ac:dyDescent="0.35">
      <c r="G26" s="39"/>
      <c r="H26" s="40"/>
      <c r="I26" s="45" t="s">
        <v>40</v>
      </c>
    </row>
    <row r="27" spans="1:10" ht="23.25" x14ac:dyDescent="0.35">
      <c r="G27" s="43" t="s">
        <v>37</v>
      </c>
      <c r="H27" s="44" t="e">
        <f>H10/H6</f>
        <v>#DIV/0!</v>
      </c>
    </row>
  </sheetData>
  <sheetProtection sheet="1" selectLockedCells="1"/>
  <mergeCells count="8">
    <mergeCell ref="A1:H2"/>
    <mergeCell ref="B24:C24"/>
    <mergeCell ref="B5:G5"/>
    <mergeCell ref="B12:C12"/>
    <mergeCell ref="B22:C22"/>
    <mergeCell ref="D13:E13"/>
    <mergeCell ref="D20:E20"/>
    <mergeCell ref="B19:C19"/>
  </mergeCells>
  <conditionalFormatting sqref="B19">
    <cfRule type="cellIs" dxfId="15" priority="1" operator="greaterThanOrEqual">
      <formula>5000</formula>
    </cfRule>
    <cfRule type="containsBlanks" dxfId="14" priority="16">
      <formula>LEN(TRIM(B19))=0</formula>
    </cfRule>
  </conditionalFormatting>
  <conditionalFormatting sqref="B5:G5">
    <cfRule type="containsBlanks" dxfId="13" priority="12">
      <formula>LEN(TRIM(B5))=0</formula>
    </cfRule>
  </conditionalFormatting>
  <conditionalFormatting sqref="E6">
    <cfRule type="containsBlanks" dxfId="12" priority="14">
      <formula>LEN(TRIM(E6))=0</formula>
    </cfRule>
  </conditionalFormatting>
  <conditionalFormatting sqref="E7">
    <cfRule type="expression" dxfId="11" priority="10">
      <formula>AND(H7&gt;=0.05, H7&lt;=90%, E7&lt;&gt;"x")</formula>
    </cfRule>
  </conditionalFormatting>
  <conditionalFormatting sqref="E16">
    <cfRule type="containsBlanks" dxfId="10" priority="13">
      <formula>LEN(TRIM(E16))=0</formula>
    </cfRule>
  </conditionalFormatting>
  <conditionalFormatting sqref="H6:H7">
    <cfRule type="containsBlanks" dxfId="9" priority="15">
      <formula>LEN(TRIM(H6))=0</formula>
    </cfRule>
  </conditionalFormatting>
  <conditionalFormatting sqref="H20">
    <cfRule type="cellIs" dxfId="8" priority="4" operator="greaterThanOrEqual">
      <formula>0.201</formula>
    </cfRule>
  </conditionalFormatting>
  <pageMargins left="0.7" right="0.7" top="0.75" bottom="0.75" header="0.3" footer="0.3"/>
  <pageSetup scale="56" orientation="portrait" r:id="rId1"/>
  <headerFooter>
    <oddHeader>&amp;CBLENDED LOAN RATE WORKSHEET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65BED-EC7D-4A66-A798-17D48909FED3}">
  <dimension ref="A1:J29"/>
  <sheetViews>
    <sheetView zoomScaleNormal="100" workbookViewId="0">
      <selection activeCell="B5" sqref="B5:G5"/>
    </sheetView>
  </sheetViews>
  <sheetFormatPr defaultColWidth="9.140625" defaultRowHeight="15" x14ac:dyDescent="0.25"/>
  <cols>
    <col min="1" max="1" width="47.42578125" style="12" bestFit="1" customWidth="1"/>
    <col min="2" max="2" width="5.7109375" style="6" customWidth="1"/>
    <col min="3" max="3" width="6.5703125" style="7" customWidth="1"/>
    <col min="4" max="4" width="5.28515625" style="7" customWidth="1"/>
    <col min="5" max="5" width="8.140625" style="7" customWidth="1"/>
    <col min="6" max="6" width="44.140625" style="7" bestFit="1" customWidth="1"/>
    <col min="7" max="7" width="31.5703125" style="8" bestFit="1" customWidth="1"/>
    <col min="8" max="8" width="14" style="9" customWidth="1"/>
    <col min="9" max="9" width="69.5703125" style="8" bestFit="1" customWidth="1"/>
    <col min="10" max="10" width="26.140625" style="8" bestFit="1" customWidth="1"/>
    <col min="11" max="16384" width="9.140625" style="8"/>
  </cols>
  <sheetData>
    <row r="1" spans="1:10" ht="20.25" customHeight="1" x14ac:dyDescent="0.25">
      <c r="A1" s="46" t="s">
        <v>33</v>
      </c>
      <c r="B1" s="46"/>
      <c r="C1" s="46"/>
      <c r="D1" s="46"/>
      <c r="E1" s="46"/>
      <c r="F1" s="46"/>
      <c r="G1" s="46"/>
      <c r="H1" s="46"/>
    </row>
    <row r="2" spans="1:10" x14ac:dyDescent="0.25">
      <c r="A2" s="46"/>
      <c r="B2" s="46"/>
      <c r="C2" s="46"/>
      <c r="D2" s="46"/>
      <c r="E2" s="46"/>
      <c r="F2" s="46"/>
      <c r="G2" s="46"/>
      <c r="H2" s="46"/>
    </row>
    <row r="3" spans="1:10" ht="18.75" x14ac:dyDescent="0.3">
      <c r="A3" s="5" t="s">
        <v>3</v>
      </c>
    </row>
    <row r="4" spans="1:10" ht="20.25" x14ac:dyDescent="0.3">
      <c r="A4" s="5"/>
      <c r="I4" s="30" t="s">
        <v>35</v>
      </c>
    </row>
    <row r="5" spans="1:10" ht="16.5" x14ac:dyDescent="0.3">
      <c r="A5" s="34" t="s">
        <v>8</v>
      </c>
      <c r="B5" s="48"/>
      <c r="C5" s="48"/>
      <c r="D5" s="48"/>
      <c r="E5" s="48"/>
      <c r="F5" s="48"/>
      <c r="G5" s="48"/>
    </row>
    <row r="6" spans="1:10" ht="23.25" customHeight="1" x14ac:dyDescent="0.3">
      <c r="A6" s="10"/>
      <c r="C6" s="6"/>
      <c r="D6" s="6"/>
      <c r="E6" s="24"/>
      <c r="F6" s="6" t="s">
        <v>17</v>
      </c>
      <c r="G6" s="12" t="s">
        <v>13</v>
      </c>
      <c r="H6" s="3"/>
      <c r="I6" s="4" t="s">
        <v>19</v>
      </c>
    </row>
    <row r="7" spans="1:10" ht="16.5" x14ac:dyDescent="0.3">
      <c r="A7" s="10"/>
      <c r="C7" s="6"/>
      <c r="D7" s="6"/>
      <c r="E7" s="24"/>
      <c r="F7" s="6" t="s">
        <v>28</v>
      </c>
      <c r="G7" s="12" t="s">
        <v>9</v>
      </c>
      <c r="H7" s="38"/>
      <c r="I7" s="4" t="s">
        <v>38</v>
      </c>
    </row>
    <row r="8" spans="1:10" ht="16.5" x14ac:dyDescent="0.3">
      <c r="A8" s="10"/>
      <c r="C8" s="6"/>
      <c r="D8" s="6"/>
      <c r="E8" s="24"/>
      <c r="F8" s="7" t="s">
        <v>29</v>
      </c>
      <c r="G8" s="12" t="s">
        <v>21</v>
      </c>
      <c r="H8" s="4">
        <f>H6*H7</f>
        <v>0</v>
      </c>
    </row>
    <row r="9" spans="1:10" x14ac:dyDescent="0.25">
      <c r="A9" s="11"/>
      <c r="E9" s="24"/>
      <c r="F9" s="14" t="s">
        <v>30</v>
      </c>
      <c r="G9" s="29" t="s">
        <v>10</v>
      </c>
      <c r="H9" s="22"/>
      <c r="I9" s="8" t="s">
        <v>11</v>
      </c>
    </row>
    <row r="10" spans="1:10" ht="17.649999999999999" customHeight="1" x14ac:dyDescent="0.25">
      <c r="A10" s="29" t="s">
        <v>1</v>
      </c>
      <c r="B10" s="54"/>
      <c r="C10" s="54"/>
      <c r="D10" s="14"/>
      <c r="E10" s="24"/>
      <c r="F10" s="8" t="s">
        <v>25</v>
      </c>
      <c r="G10" s="31" t="s">
        <v>14</v>
      </c>
      <c r="H10" s="2">
        <f>SUM(H8:H9)</f>
        <v>0</v>
      </c>
      <c r="I10" s="8" t="s">
        <v>12</v>
      </c>
    </row>
    <row r="11" spans="1:10" x14ac:dyDescent="0.25">
      <c r="A11" s="8"/>
      <c r="B11" s="9"/>
      <c r="C11" s="9"/>
      <c r="E11" s="24"/>
      <c r="F11" s="14" t="s">
        <v>26</v>
      </c>
    </row>
    <row r="12" spans="1:10" x14ac:dyDescent="0.25">
      <c r="A12" s="12" t="s">
        <v>15</v>
      </c>
      <c r="B12" s="49">
        <f>H10</f>
        <v>0</v>
      </c>
      <c r="C12" s="49"/>
      <c r="D12" s="26"/>
      <c r="E12" s="25"/>
      <c r="F12" s="27" t="s">
        <v>27</v>
      </c>
      <c r="H12" s="8"/>
      <c r="J12" s="16"/>
    </row>
    <row r="13" spans="1:10" x14ac:dyDescent="0.25">
      <c r="A13" s="12" t="s">
        <v>16</v>
      </c>
      <c r="B13" s="13"/>
      <c r="C13" s="15"/>
      <c r="D13" s="51">
        <f>E6 - IF(E7="x",0.0025,0) - IF(E8="x",0.0025,0) - IF(E9="x",0.01,0) + IF(E10="x",0.02,0) + IF(E11="x",0.02,0) + IF(E12="x",0.02,0)</f>
        <v>0</v>
      </c>
      <c r="E13" s="51"/>
      <c r="F13" s="7" t="s">
        <v>18</v>
      </c>
      <c r="G13" s="12" t="s">
        <v>20</v>
      </c>
      <c r="H13" s="1" t="e">
        <f>B12/B10</f>
        <v>#DIV/0!</v>
      </c>
    </row>
    <row r="14" spans="1:10" x14ac:dyDescent="0.25">
      <c r="B14" s="13"/>
      <c r="C14" s="15"/>
      <c r="D14" s="15"/>
      <c r="E14" s="15"/>
      <c r="G14" s="12"/>
      <c r="H14" s="1"/>
    </row>
    <row r="15" spans="1:10" x14ac:dyDescent="0.25">
      <c r="B15" s="13"/>
      <c r="C15" s="15"/>
      <c r="G15" s="12"/>
      <c r="H15" s="1"/>
    </row>
    <row r="16" spans="1:10" x14ac:dyDescent="0.25">
      <c r="B16" s="13"/>
      <c r="C16" s="15"/>
      <c r="E16" s="24"/>
      <c r="F16" s="6" t="s">
        <v>22</v>
      </c>
      <c r="G16" s="12"/>
      <c r="H16" s="1"/>
    </row>
    <row r="17" spans="1:10" x14ac:dyDescent="0.25">
      <c r="B17" s="13"/>
      <c r="C17" s="15"/>
      <c r="E17" s="35" t="str">
        <f>IF(E8=0,"",E8)</f>
        <v/>
      </c>
      <c r="F17" s="7" t="s">
        <v>29</v>
      </c>
      <c r="G17" s="12"/>
      <c r="H17" s="1"/>
    </row>
    <row r="18" spans="1:10" x14ac:dyDescent="0.25">
      <c r="B18" s="13"/>
      <c r="C18" s="15"/>
      <c r="E18" s="35" t="str">
        <f>IF(E10=0,"",E10)</f>
        <v/>
      </c>
      <c r="F18" s="8" t="s">
        <v>25</v>
      </c>
      <c r="G18" s="12"/>
      <c r="H18" s="1"/>
      <c r="I18" s="33" t="s">
        <v>5</v>
      </c>
    </row>
    <row r="19" spans="1:10" x14ac:dyDescent="0.25">
      <c r="A19" s="12" t="s">
        <v>0</v>
      </c>
      <c r="B19" s="49">
        <f>B10-B12</f>
        <v>0</v>
      </c>
      <c r="C19" s="49"/>
      <c r="D19" s="26"/>
      <c r="E19" s="36" t="str">
        <f>IF(E11=0,"",E11)</f>
        <v/>
      </c>
      <c r="F19" s="26" t="s">
        <v>26</v>
      </c>
      <c r="G19" s="12"/>
      <c r="H19" s="1"/>
    </row>
    <row r="20" spans="1:10" x14ac:dyDescent="0.25">
      <c r="A20" s="12" t="s">
        <v>6</v>
      </c>
      <c r="B20" s="16"/>
      <c r="D20" s="51">
        <f>E16 - IF(E17="x",0.0025,0) + IF(E18="x",0.02,0) + IF(E19="x",0.02,0)</f>
        <v>0</v>
      </c>
      <c r="E20" s="51"/>
      <c r="F20" s="7" t="s">
        <v>23</v>
      </c>
      <c r="G20" s="12" t="s">
        <v>4</v>
      </c>
      <c r="H20" s="1" t="e">
        <f>B19/B10</f>
        <v>#DIV/0!</v>
      </c>
      <c r="I20" s="33" t="s">
        <v>31</v>
      </c>
      <c r="J20" s="21"/>
    </row>
    <row r="21" spans="1:10" x14ac:dyDescent="0.25">
      <c r="A21" s="18" t="s">
        <v>7</v>
      </c>
      <c r="B21" s="16"/>
      <c r="I21" s="33" t="s">
        <v>32</v>
      </c>
    </row>
    <row r="22" spans="1:10" x14ac:dyDescent="0.25">
      <c r="A22" s="18"/>
      <c r="B22" s="16"/>
    </row>
    <row r="23" spans="1:10" ht="18.75" x14ac:dyDescent="0.3">
      <c r="A23" s="53" t="s">
        <v>24</v>
      </c>
      <c r="B23" s="53"/>
      <c r="C23" s="47" t="e">
        <f>+((B12/B10)*D13)+((B19/B10)*D20)</f>
        <v>#DIV/0!</v>
      </c>
      <c r="D23" s="47"/>
      <c r="E23" s="19"/>
    </row>
    <row r="25" spans="1:10" ht="23.25" x14ac:dyDescent="0.35">
      <c r="G25" s="39" t="s">
        <v>36</v>
      </c>
      <c r="H25" s="44" t="e">
        <f>H8/H6</f>
        <v>#DIV/0!</v>
      </c>
    </row>
    <row r="26" spans="1:10" ht="23.25" x14ac:dyDescent="0.35">
      <c r="G26" s="39"/>
      <c r="H26" s="40"/>
      <c r="I26" s="45" t="s">
        <v>39</v>
      </c>
    </row>
    <row r="27" spans="1:10" ht="23.25" x14ac:dyDescent="0.35">
      <c r="C27" s="44"/>
      <c r="D27" s="44"/>
      <c r="G27" s="43" t="s">
        <v>37</v>
      </c>
      <c r="H27" s="44" t="e">
        <f>H10/H6</f>
        <v>#DIV/0!</v>
      </c>
    </row>
    <row r="28" spans="1:10" ht="23.25" x14ac:dyDescent="0.35">
      <c r="C28" s="41"/>
      <c r="D28" s="42"/>
    </row>
    <row r="29" spans="1:10" ht="23.25" x14ac:dyDescent="0.35">
      <c r="C29" s="44"/>
      <c r="D29" s="44"/>
    </row>
  </sheetData>
  <sheetProtection sheet="1" selectLockedCells="1"/>
  <mergeCells count="9">
    <mergeCell ref="A1:H2"/>
    <mergeCell ref="C23:D23"/>
    <mergeCell ref="A23:B23"/>
    <mergeCell ref="B5:G5"/>
    <mergeCell ref="B10:C10"/>
    <mergeCell ref="B12:C12"/>
    <mergeCell ref="D13:E13"/>
    <mergeCell ref="B19:C19"/>
    <mergeCell ref="D20:E20"/>
  </mergeCells>
  <conditionalFormatting sqref="B10">
    <cfRule type="containsBlanks" dxfId="7" priority="15">
      <formula>LEN(TRIM(B10))=0</formula>
    </cfRule>
  </conditionalFormatting>
  <conditionalFormatting sqref="B19:C19">
    <cfRule type="cellIs" dxfId="6" priority="2" operator="greaterThanOrEqual">
      <formula>5000</formula>
    </cfRule>
  </conditionalFormatting>
  <conditionalFormatting sqref="B5:G5">
    <cfRule type="containsBlanks" dxfId="5" priority="14">
      <formula>LEN(TRIM(B5))=0</formula>
    </cfRule>
  </conditionalFormatting>
  <conditionalFormatting sqref="E6">
    <cfRule type="containsBlanks" dxfId="4" priority="5">
      <formula>LEN(TRIM(E6))=0</formula>
    </cfRule>
  </conditionalFormatting>
  <conditionalFormatting sqref="E7">
    <cfRule type="expression" dxfId="3" priority="13">
      <formula>AND(H7&gt;=0.05, H7&lt;=90%, E7&lt;&gt;"x")</formula>
    </cfRule>
  </conditionalFormatting>
  <conditionalFormatting sqref="E16">
    <cfRule type="containsBlanks" dxfId="2" priority="4">
      <formula>LEN(TRIM(E16))=0</formula>
    </cfRule>
  </conditionalFormatting>
  <conditionalFormatting sqref="H6:H7">
    <cfRule type="containsBlanks" dxfId="1" priority="3">
      <formula>LEN(TRIM(H6))=0</formula>
    </cfRule>
  </conditionalFormatting>
  <conditionalFormatting sqref="H20">
    <cfRule type="cellIs" dxfId="0" priority="1" operator="greaterThanOrEqual">
      <formula>0.201</formula>
    </cfRule>
  </conditionalFormatting>
  <pageMargins left="0.7" right="0.7" top="0.75" bottom="0.75" header="0.3" footer="0.3"/>
  <pageSetup scale="55" orientation="landscape" blackAndWhite="1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Solve for Total Loan</vt:lpstr>
      <vt:lpstr>Solve for Sig </vt:lpstr>
      <vt:lpstr>'Solve for Sig '!Print_Area</vt:lpstr>
      <vt:lpstr>'Solve for Total Loan'!Print_Area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Osberg</dc:creator>
  <cp:lastModifiedBy>GinGar Lancaster</cp:lastModifiedBy>
  <cp:lastPrinted>2025-04-02T21:45:38Z</cp:lastPrinted>
  <dcterms:created xsi:type="dcterms:W3CDTF">2014-06-10T19:15:25Z</dcterms:created>
  <dcterms:modified xsi:type="dcterms:W3CDTF">2025-08-15T23:56:43Z</dcterms:modified>
</cp:coreProperties>
</file>